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Data\školy\SPŠStav ČB\42_maturity\2015_16\podzim\"/>
    </mc:Choice>
  </mc:AlternateContent>
  <bookViews>
    <workbookView xWindow="-15" yWindow="45" windowWidth="16620" windowHeight="4215"/>
  </bookViews>
  <sheets>
    <sheet name="seznam žáka" sheetId="15" r:id="rId1"/>
    <sheet name="seznamy" sheetId="14" state="hidden" r:id="rId2"/>
  </sheets>
  <definedNames>
    <definedName name="_xlnm.Print_Area" localSheetId="0">'seznam žáka'!$A$1:$C$49</definedName>
    <definedName name="_xlnm.Print_Area" localSheetId="1">seznamy!$A$3:$D$76</definedName>
  </definedNames>
  <calcPr calcId="162913"/>
</workbook>
</file>

<file path=xl/calcChain.xml><?xml version="1.0" encoding="utf-8"?>
<calcChain xmlns="http://schemas.openxmlformats.org/spreadsheetml/2006/main">
  <c r="B37" i="15" l="1"/>
  <c r="B44" i="15"/>
  <c r="B42" i="15"/>
  <c r="B41" i="15"/>
  <c r="B40" i="15"/>
  <c r="F8" i="14" l="1"/>
  <c r="E15" i="15" s="1"/>
  <c r="E16" i="15"/>
  <c r="G16" i="15"/>
  <c r="E18" i="15"/>
  <c r="G18" i="15"/>
  <c r="E20" i="15"/>
  <c r="G20" i="15"/>
  <c r="E22" i="15"/>
  <c r="G22" i="15"/>
  <c r="E24" i="15"/>
  <c r="G24" i="15"/>
  <c r="E26" i="15"/>
  <c r="G26" i="15"/>
  <c r="E28" i="15"/>
  <c r="G28" i="15"/>
  <c r="E29" i="15"/>
  <c r="G29" i="15"/>
  <c r="E30" i="15"/>
  <c r="G30" i="15"/>
  <c r="E31" i="15"/>
  <c r="G31" i="15"/>
  <c r="E32" i="15"/>
  <c r="G32" i="15"/>
  <c r="G14" i="15"/>
  <c r="E14" i="15"/>
  <c r="G13" i="15"/>
  <c r="E13" i="15"/>
  <c r="C13" i="15"/>
  <c r="C27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8" i="15"/>
  <c r="C29" i="15"/>
  <c r="C30" i="15"/>
  <c r="C31" i="15"/>
  <c r="C32" i="15"/>
  <c r="C14" i="15"/>
  <c r="C46" i="15"/>
  <c r="G27" i="15" l="1"/>
  <c r="G25" i="15"/>
  <c r="G23" i="15"/>
  <c r="G21" i="15"/>
  <c r="G19" i="15"/>
  <c r="G17" i="15"/>
  <c r="G15" i="15"/>
  <c r="E27" i="15"/>
  <c r="E25" i="15"/>
  <c r="E23" i="15"/>
  <c r="E21" i="15"/>
  <c r="E19" i="15"/>
  <c r="E17" i="15"/>
  <c r="E37" i="15" l="1"/>
  <c r="B38" i="15" s="1"/>
  <c r="G34" i="15"/>
  <c r="E36" i="15"/>
  <c r="E34" i="15"/>
  <c r="B35" i="15" s="1"/>
  <c r="G36" i="15"/>
  <c r="E35" i="15"/>
  <c r="B36" i="15" s="1"/>
  <c r="G35" i="15"/>
</calcChain>
</file>

<file path=xl/sharedStrings.xml><?xml version="1.0" encoding="utf-8"?>
<sst xmlns="http://schemas.openxmlformats.org/spreadsheetml/2006/main" count="194" uniqueCount="110">
  <si>
    <t>Bible - Nový zákon</t>
  </si>
  <si>
    <t>Homér: Odysseia</t>
  </si>
  <si>
    <t>Ovidius: Proměny</t>
  </si>
  <si>
    <t>William Shakespeare: Romeo a Julie</t>
  </si>
  <si>
    <t>William Shakespeare: Hamlet</t>
  </si>
  <si>
    <t>Moliere: Lakomec</t>
  </si>
  <si>
    <t>Victor Hugo: Chrám Matky Boží v Paříži</t>
  </si>
  <si>
    <t>Honoré de Balzac: Otec Goriot</t>
  </si>
  <si>
    <t>Nikolaj Vasiljevič Gogol: Revizor</t>
  </si>
  <si>
    <t>Charles Dickens: Oliver Twist</t>
  </si>
  <si>
    <t>Charles Baudelaire: Květy zla</t>
  </si>
  <si>
    <t>Artur Rimbaud: Opilý koráb</t>
  </si>
  <si>
    <t>Guy de Maupassant: Miláček</t>
  </si>
  <si>
    <t>Oscar Wilde: Jak je důležité míti Filipa</t>
  </si>
  <si>
    <t>Jan Amos Komenský: Labyrint světa a Ráj srdce</t>
  </si>
  <si>
    <t>Karel Hynek Mácha: Máj</t>
  </si>
  <si>
    <t>Karel Havlíček Borovský: Tyrolské elegie</t>
  </si>
  <si>
    <t>Karel Jaromír Erben: Kytice</t>
  </si>
  <si>
    <t>Božena Němcová: V zámku a podzámčí</t>
  </si>
  <si>
    <t>Jan Neruda: Povídky malostranské</t>
  </si>
  <si>
    <t>Jan Neruda: Balady a romance</t>
  </si>
  <si>
    <t>A. a V. Mrštíkové: Maryša</t>
  </si>
  <si>
    <t>George Bernard Shaw: Pygmalion</t>
  </si>
  <si>
    <t>Ernest Hemingway: Sbohem, armádo</t>
  </si>
  <si>
    <t>Erich Maria Remarque: Na západní frontě klid</t>
  </si>
  <si>
    <t>Albert Camus: Cizinec</t>
  </si>
  <si>
    <t>Georgie Orwell: 1984</t>
  </si>
  <si>
    <t>Joseph Heller: Hlava XXII</t>
  </si>
  <si>
    <t>Jack Kerouac: Na cestě</t>
  </si>
  <si>
    <t>A. I. Solženicyn: Jeden den Ivana Děnisoviče</t>
  </si>
  <si>
    <t>Anton Myrer: Poslední kabriolet</t>
  </si>
  <si>
    <t>Petr Bezruč: Slezské písně</t>
  </si>
  <si>
    <t>Fráňa Šrámek: Měsíc nad řekou</t>
  </si>
  <si>
    <t>Ivan Olbracht: Nikola Šuhaj, loupežník</t>
  </si>
  <si>
    <t>J. a K. Čapkové: Ze života hmyzu</t>
  </si>
  <si>
    <t>Karel Čapek: Povídky z jedné kapsy</t>
  </si>
  <si>
    <t>Jaroslav Hašek: Osudy dobrého vojáka Švejka za světové války</t>
  </si>
  <si>
    <t>Vítězslav Nezval: Edison</t>
  </si>
  <si>
    <t>Vladislav Vančura: Rozmarné léto</t>
  </si>
  <si>
    <t>Jaroslav Seifert: Morový sloup</t>
  </si>
  <si>
    <t>František Hrubín: Romance pro křídlovku</t>
  </si>
  <si>
    <t>Josef Škvorecký: Zbabělci</t>
  </si>
  <si>
    <t>Ladislav Fuks: Spalovač mrtvol</t>
  </si>
  <si>
    <t>Václav Havel: Audience</t>
  </si>
  <si>
    <t>Milan Kundera: Žert</t>
  </si>
  <si>
    <t>Bohumil Hrabal: Obsluhoval jsem anglického krále</t>
  </si>
  <si>
    <t>Ota Pavel: Smrt krásných srnců</t>
  </si>
  <si>
    <t>Michal Viewegh: Báječná léta pod psa</t>
  </si>
  <si>
    <t>Giovanni Boccaccio: Dekameron</t>
  </si>
  <si>
    <t>Alexandr Sergejevič Puškin: Evžen Oněgin</t>
  </si>
  <si>
    <t>Edgar Allan Poe: Jáma a kyvadlo</t>
  </si>
  <si>
    <t>Anton Pavlovič Čechov: Tři sestry</t>
  </si>
  <si>
    <t>Alois Jirásek: Filosofská historie</t>
  </si>
  <si>
    <t>Franz Kafka: Proměna</t>
  </si>
  <si>
    <t>Jerome David Salinger: Kdo chytá v žitě?</t>
  </si>
  <si>
    <t>Gabriel García Márquez: Kronika ohlášené smrti</t>
  </si>
  <si>
    <t>Heinrich Böll: Kdes byl, Adame?</t>
  </si>
  <si>
    <t>Ladislav Mňačko: Jak chutná moc</t>
  </si>
  <si>
    <t>Karel Čapek: Krakatit</t>
  </si>
  <si>
    <t>Karel Čapek: Válka s mloky</t>
  </si>
  <si>
    <t>Vladislav Vančura: Markéta Lazarová</t>
  </si>
  <si>
    <t>Josef Kainar: Moje blues</t>
  </si>
  <si>
    <t>Milan Kundera: Směšné lásky</t>
  </si>
  <si>
    <t>Václav Hrabě: Blues pro bláznivou holku</t>
  </si>
  <si>
    <t>Petr Šabach: Babičky</t>
  </si>
  <si>
    <t>Jiří Hájíček: Selský baroko</t>
  </si>
  <si>
    <t>Irena Dousková: Hrdý Budžes</t>
  </si>
  <si>
    <t>drama</t>
  </si>
  <si>
    <t>poezie</t>
  </si>
  <si>
    <t>próza</t>
  </si>
  <si>
    <t>D</t>
  </si>
  <si>
    <t>P</t>
  </si>
  <si>
    <t>B</t>
  </si>
  <si>
    <t xml:space="preserve">Literatura do konce 18. století </t>
  </si>
  <si>
    <t xml:space="preserve">Literatura 19. století </t>
  </si>
  <si>
    <t>Moliere: Misantrop</t>
  </si>
  <si>
    <t>Johann Wolfgang Goethe: Utrpení mladého Werthera</t>
  </si>
  <si>
    <t>Ladislav Strupežnický: Naši furianti</t>
  </si>
  <si>
    <t>Michal Viewegh: Vybíjená</t>
  </si>
  <si>
    <t>Česká literatura 20. a 21. století</t>
  </si>
  <si>
    <t>Světová literatura 20. a 21. století</t>
  </si>
  <si>
    <t>Romain Rolland: Petr a Lucie</t>
  </si>
  <si>
    <t>John Steinbeck: O myších a lidech</t>
  </si>
  <si>
    <t>Georgie Orwell: Farma zvířat</t>
  </si>
  <si>
    <t>Jiří Voskovec a Jan Werich: Osel a stín</t>
  </si>
  <si>
    <t>Milan Kundera:Nesnesitelná lehkost bytí</t>
  </si>
  <si>
    <t>Zdeněk Svěrák a Ladislav Smoljak: Posel z Liptákova</t>
  </si>
  <si>
    <t>Jiří Hájíček: Rybí krev</t>
  </si>
  <si>
    <t>skupina</t>
  </si>
  <si>
    <t>počet</t>
  </si>
  <si>
    <t>žánry</t>
  </si>
  <si>
    <t>číslo prac. listu</t>
  </si>
  <si>
    <t>autor a název díla</t>
  </si>
  <si>
    <t>žánr</t>
  </si>
  <si>
    <t>seznam literárních děl</t>
  </si>
  <si>
    <t>skupiny literárních děl</t>
  </si>
  <si>
    <t>pořadové číslo</t>
  </si>
  <si>
    <t>číslo pracovního listu</t>
  </si>
  <si>
    <t>číslo skupiny</t>
  </si>
  <si>
    <t>Kontroly:</t>
  </si>
  <si>
    <t xml:space="preserve">V Českých Budějovicích </t>
  </si>
  <si>
    <t>Podpis žáka</t>
  </si>
  <si>
    <t>celkový počet děl v seznamu</t>
  </si>
  <si>
    <t>počet děl v seznamu žáka</t>
  </si>
  <si>
    <t>Střední průmyslová škola stavební, České Budějovice, Resslova 2</t>
  </si>
  <si>
    <t>Vlastní seznam literárních děl</t>
  </si>
  <si>
    <t>pro ústní zkoušku ze zkušebního předmětu český jazyk a literatura
společné části maturitní zkoušky</t>
  </si>
  <si>
    <t>Jméno a příjmení žáka:</t>
  </si>
  <si>
    <t>Třída:</t>
  </si>
  <si>
    <t>společné části maturitní zkoušky - podzim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</si>
</sst>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2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justify"/>
    </xf>
    <xf numFmtId="0" fontId="2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 applyAlignment="1"/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ální" xfId="0" builtinId="0"/>
    <cellStyle name="Normální 2" xfId="1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C8" sqref="C8"/>
    </sheetView>
  </sheetViews>
  <sheetFormatPr defaultRowHeight="12.75" x14ac:dyDescent="0.2"/>
  <cols>
    <col min="1" max="1" width="10.7109375" style="21" customWidth="1"/>
    <col min="2" max="2" width="11.140625" style="21" customWidth="1"/>
    <col min="3" max="3" width="54.140625" bestFit="1" customWidth="1"/>
    <col min="4" max="4" width="2.85546875" hidden="1" customWidth="1"/>
    <col min="5" max="5" width="11.28515625" style="21" hidden="1" customWidth="1"/>
    <col min="6" max="6" width="2.28515625" style="21" hidden="1" customWidth="1"/>
    <col min="7" max="7" width="0" style="21" hidden="1" customWidth="1"/>
    <col min="10" max="10" width="11.28515625" bestFit="1" customWidth="1"/>
  </cols>
  <sheetData>
    <row r="1" spans="1:7" x14ac:dyDescent="0.2">
      <c r="A1" s="36" t="s">
        <v>104</v>
      </c>
      <c r="B1" s="36"/>
      <c r="C1" s="36"/>
    </row>
    <row r="2" spans="1:7" x14ac:dyDescent="0.2">
      <c r="A2" s="36"/>
      <c r="B2" s="36"/>
      <c r="C2" s="36"/>
    </row>
    <row r="3" spans="1:7" ht="18" x14ac:dyDescent="0.25">
      <c r="A3" s="37" t="s">
        <v>105</v>
      </c>
      <c r="B3" s="37"/>
      <c r="C3" s="37"/>
    </row>
    <row r="4" spans="1:7" x14ac:dyDescent="0.2">
      <c r="A4" s="36"/>
      <c r="B4" s="36"/>
      <c r="C4" s="36"/>
    </row>
    <row r="5" spans="1:7" x14ac:dyDescent="0.2">
      <c r="A5" s="38" t="s">
        <v>106</v>
      </c>
      <c r="B5" s="36"/>
      <c r="C5" s="36"/>
    </row>
    <row r="6" spans="1:7" x14ac:dyDescent="0.2">
      <c r="A6" s="38" t="s">
        <v>109</v>
      </c>
      <c r="B6" s="38"/>
      <c r="C6" s="38"/>
    </row>
    <row r="7" spans="1:7" x14ac:dyDescent="0.2">
      <c r="A7" s="36"/>
      <c r="B7" s="36"/>
      <c r="C7" s="36"/>
    </row>
    <row r="8" spans="1:7" x14ac:dyDescent="0.2">
      <c r="A8" s="23" t="s">
        <v>107</v>
      </c>
      <c r="C8" s="32"/>
    </row>
    <row r="9" spans="1:7" ht="7.5" customHeight="1" x14ac:dyDescent="0.2">
      <c r="A9" s="36"/>
      <c r="B9" s="36"/>
      <c r="C9" s="36"/>
    </row>
    <row r="10" spans="1:7" x14ac:dyDescent="0.2">
      <c r="A10" s="35" t="s">
        <v>108</v>
      </c>
      <c r="B10" s="35"/>
      <c r="C10" s="32"/>
    </row>
    <row r="11" spans="1:7" x14ac:dyDescent="0.2">
      <c r="A11" s="34"/>
      <c r="B11" s="34"/>
      <c r="C11" s="34"/>
    </row>
    <row r="12" spans="1:7" s="22" customFormat="1" ht="38.25" x14ac:dyDescent="0.2">
      <c r="A12" s="31" t="s">
        <v>96</v>
      </c>
      <c r="B12" s="31" t="s">
        <v>97</v>
      </c>
      <c r="C12" s="31" t="s">
        <v>92</v>
      </c>
      <c r="E12" s="22" t="s">
        <v>88</v>
      </c>
      <c r="G12" s="22" t="s">
        <v>93</v>
      </c>
    </row>
    <row r="13" spans="1:7" s="27" customFormat="1" ht="15" customHeight="1" x14ac:dyDescent="0.2">
      <c r="A13" s="28">
        <v>1</v>
      </c>
      <c r="B13" s="29"/>
      <c r="C13" s="30" t="str">
        <f>IF(AND(B13&lt;&gt;0,B13&lt;=seznamy!$F$8),VLOOKUP(B13,seznamy!$A$3:$D$80,2),"")</f>
        <v/>
      </c>
      <c r="E13" s="26" t="str">
        <f>IF(AND(B13&lt;&gt;0,B13&lt;=seznamy!$F$8),VLOOKUP(B13,seznamy!$A$3:$D$80,3),"")</f>
        <v/>
      </c>
      <c r="F13" s="26"/>
      <c r="G13" s="26" t="str">
        <f>IF(AND(B13&lt;&gt;0,B13&lt;=seznamy!$F$8),VLOOKUP(B13,seznamy!$A$3:$D$80,4),"")</f>
        <v/>
      </c>
    </row>
    <row r="14" spans="1:7" s="27" customFormat="1" ht="15" customHeight="1" x14ac:dyDescent="0.2">
      <c r="A14" s="28">
        <v>2</v>
      </c>
      <c r="B14" s="29"/>
      <c r="C14" s="30" t="str">
        <f>IF(AND(B14&lt;&gt;0,B14&lt;=seznamy!$F$8),IF(COUNTIF($B$13:B13,B14)=1,"číslo už existuje",VLOOKUP(B14,seznamy!$A$3:$D$80,2)),"")</f>
        <v/>
      </c>
      <c r="E14" s="26" t="str">
        <f>IF(AND(B14&lt;&gt;0,B14&lt;=seznamy!$F$8),IF(COUNTIF($B$13:B13,B14)=1,"",VLOOKUP(B14,seznamy!$A$3:$D$80,3)),"")</f>
        <v/>
      </c>
      <c r="F14" s="26"/>
      <c r="G14" s="26" t="str">
        <f>IF(AND(B14&lt;&gt;0,B14&lt;=seznamy!$F$8),IF(COUNTIF($B$13:B13,B14)=1,"",VLOOKUP(B14,seznamy!$A$3:$D$80,4)),"")</f>
        <v/>
      </c>
    </row>
    <row r="15" spans="1:7" s="27" customFormat="1" ht="15" customHeight="1" x14ac:dyDescent="0.2">
      <c r="A15" s="28">
        <v>3</v>
      </c>
      <c r="B15" s="29"/>
      <c r="C15" s="30" t="str">
        <f>IF(AND(B15&lt;&gt;0,B15&lt;=seznamy!$F$8),IF(COUNTIF($B$13:B14,B15)=1,"číslo už existuje",VLOOKUP(B15,seznamy!$A$3:$D$80,2)),"")</f>
        <v/>
      </c>
      <c r="E15" s="26" t="str">
        <f>IF(AND(B15&lt;&gt;0,B15&lt;=seznamy!$F$8),IF(COUNTIF($B$13:B14,B15)=1,"",VLOOKUP(B15,seznamy!$A$3:$D$80,3)),"")</f>
        <v/>
      </c>
      <c r="F15" s="26"/>
      <c r="G15" s="26" t="str">
        <f>IF(AND(B15&lt;&gt;0,B15&lt;=seznamy!$F$8),IF(COUNTIF($B$13:B14,B15)=1,"",VLOOKUP(B15,seznamy!$A$3:$D$80,4)),"")</f>
        <v/>
      </c>
    </row>
    <row r="16" spans="1:7" s="27" customFormat="1" ht="15" customHeight="1" x14ac:dyDescent="0.2">
      <c r="A16" s="28">
        <v>4</v>
      </c>
      <c r="B16" s="29"/>
      <c r="C16" s="30" t="str">
        <f>IF(AND(B16&lt;&gt;0,B16&lt;=seznamy!$F$8),IF(COUNTIF($B$13:B15,B16)=1,"číslo už existuje",VLOOKUP(B16,seznamy!$A$3:$D$80,2)),"")</f>
        <v/>
      </c>
      <c r="E16" s="26" t="str">
        <f>IF(AND(B16&lt;&gt;0,B16&lt;=seznamy!$F$8),IF(COUNTIF($B$13:B15,B16)=1,"",VLOOKUP(B16,seznamy!$A$3:$D$80,3)),"")</f>
        <v/>
      </c>
      <c r="F16" s="26"/>
      <c r="G16" s="26" t="str">
        <f>IF(AND(B16&lt;&gt;0,B16&lt;=seznamy!$F$8),IF(COUNTIF($B$13:B15,B16)=1,"",VLOOKUP(B16,seznamy!$A$3:$D$80,4)),"")</f>
        <v/>
      </c>
    </row>
    <row r="17" spans="1:7" s="27" customFormat="1" ht="15" customHeight="1" x14ac:dyDescent="0.2">
      <c r="A17" s="28">
        <v>5</v>
      </c>
      <c r="B17" s="29"/>
      <c r="C17" s="30" t="str">
        <f>IF(AND(B17&lt;&gt;0,B17&lt;=seznamy!$F$8),IF(COUNTIF($B$13:B16,B17)=1,"číslo už existuje",VLOOKUP(B17,seznamy!$A$3:$D$80,2)),"")</f>
        <v/>
      </c>
      <c r="E17" s="26" t="str">
        <f>IF(AND(B17&lt;&gt;0,B17&lt;=seznamy!$F$8),IF(COUNTIF($B$13:B16,B17)=1,"",VLOOKUP(B17,seznamy!$A$3:$D$80,3)),"")</f>
        <v/>
      </c>
      <c r="F17" s="26"/>
      <c r="G17" s="26" t="str">
        <f>IF(AND(B17&lt;&gt;0,B17&lt;=seznamy!$F$8),IF(COUNTIF($B$13:B16,B17)=1,"",VLOOKUP(B17,seznamy!$A$3:$D$80,4)),"")</f>
        <v/>
      </c>
    </row>
    <row r="18" spans="1:7" s="27" customFormat="1" ht="15" customHeight="1" x14ac:dyDescent="0.2">
      <c r="A18" s="28">
        <v>6</v>
      </c>
      <c r="B18" s="29"/>
      <c r="C18" s="30" t="str">
        <f>IF(AND(B18&lt;&gt;0,B18&lt;=seznamy!$F$8),IF(COUNTIF($B$13:B17,B18)=1,"číslo už existuje",VLOOKUP(B18,seznamy!$A$3:$D$80,2)),"")</f>
        <v/>
      </c>
      <c r="E18" s="26" t="str">
        <f>IF(AND(B18&lt;&gt;0,B18&lt;=seznamy!$F$8),IF(COUNTIF($B$13:B17,B18)=1,"",VLOOKUP(B18,seznamy!$A$3:$D$80,3)),"")</f>
        <v/>
      </c>
      <c r="F18" s="26"/>
      <c r="G18" s="26" t="str">
        <f>IF(AND(B18&lt;&gt;0,B18&lt;=seznamy!$F$8),IF(COUNTIF($B$13:B17,B18)=1,"",VLOOKUP(B18,seznamy!$A$3:$D$80,4)),"")</f>
        <v/>
      </c>
    </row>
    <row r="19" spans="1:7" s="27" customFormat="1" ht="15" customHeight="1" x14ac:dyDescent="0.2">
      <c r="A19" s="28">
        <v>7</v>
      </c>
      <c r="B19" s="29"/>
      <c r="C19" s="30" t="str">
        <f>IF(AND(B19&lt;&gt;0,B19&lt;=seznamy!$F$8),IF(COUNTIF($B$13:B18,B19)=1,"číslo už existuje",VLOOKUP(B19,seznamy!$A$3:$D$80,2)),"")</f>
        <v/>
      </c>
      <c r="E19" s="26" t="str">
        <f>IF(AND(B19&lt;&gt;0,B19&lt;=seznamy!$F$8),IF(COUNTIF($B$13:B18,B19)=1,"",VLOOKUP(B19,seznamy!$A$3:$D$80,3)),"")</f>
        <v/>
      </c>
      <c r="F19" s="26"/>
      <c r="G19" s="26" t="str">
        <f>IF(AND(B19&lt;&gt;0,B19&lt;=seznamy!$F$8),IF(COUNTIF($B$13:B18,B19)=1,"",VLOOKUP(B19,seznamy!$A$3:$D$80,4)),"")</f>
        <v/>
      </c>
    </row>
    <row r="20" spans="1:7" s="27" customFormat="1" ht="15" customHeight="1" x14ac:dyDescent="0.2">
      <c r="A20" s="28">
        <v>8</v>
      </c>
      <c r="B20" s="29"/>
      <c r="C20" s="30" t="str">
        <f>IF(AND(B20&lt;&gt;0,B20&lt;=seznamy!$F$8),IF(COUNTIF($B$13:B19,B20)=1,"číslo už existuje",VLOOKUP(B20,seznamy!$A$3:$D$80,2)),"")</f>
        <v/>
      </c>
      <c r="E20" s="26" t="str">
        <f>IF(AND(B20&lt;&gt;0,B20&lt;=seznamy!$F$8),IF(COUNTIF($B$13:B19,B20)=1,"",VLOOKUP(B20,seznamy!$A$3:$D$80,3)),"")</f>
        <v/>
      </c>
      <c r="F20" s="26"/>
      <c r="G20" s="26" t="str">
        <f>IF(AND(B20&lt;&gt;0,B20&lt;=seznamy!$F$8),IF(COUNTIF($B$13:B19,B20)=1,"",VLOOKUP(B20,seznamy!$A$3:$D$80,4)),"")</f>
        <v/>
      </c>
    </row>
    <row r="21" spans="1:7" s="27" customFormat="1" ht="15" customHeight="1" x14ac:dyDescent="0.2">
      <c r="A21" s="28">
        <v>9</v>
      </c>
      <c r="B21" s="29"/>
      <c r="C21" s="30" t="str">
        <f>IF(AND(B21&lt;&gt;0,B21&lt;=seznamy!$F$8),IF(COUNTIF($B$13:B20,B21)=1,"číslo už existuje",VLOOKUP(B21,seznamy!$A$3:$D$80,2)),"")</f>
        <v/>
      </c>
      <c r="E21" s="26" t="str">
        <f>IF(AND(B21&lt;&gt;0,B21&lt;=seznamy!$F$8),IF(COUNTIF($B$13:B20,B21)=1,"",VLOOKUP(B21,seznamy!$A$3:$D$80,3)),"")</f>
        <v/>
      </c>
      <c r="F21" s="26"/>
      <c r="G21" s="26" t="str">
        <f>IF(AND(B21&lt;&gt;0,B21&lt;=seznamy!$F$8),IF(COUNTIF($B$13:B20,B21)=1,"",VLOOKUP(B21,seznamy!$A$3:$D$80,4)),"")</f>
        <v/>
      </c>
    </row>
    <row r="22" spans="1:7" s="27" customFormat="1" ht="15" customHeight="1" x14ac:dyDescent="0.2">
      <c r="A22" s="28">
        <v>10</v>
      </c>
      <c r="B22" s="29"/>
      <c r="C22" s="30" t="str">
        <f>IF(AND(B22&lt;&gt;0,B22&lt;=seznamy!$F$8),IF(COUNTIF($B$13:B21,B22)=1,"číslo už existuje",VLOOKUP(B22,seznamy!$A$3:$D$80,2)),"")</f>
        <v/>
      </c>
      <c r="E22" s="26" t="str">
        <f>IF(AND(B22&lt;&gt;0,B22&lt;=seznamy!$F$8),IF(COUNTIF($B$13:B21,B22)=1,"",VLOOKUP(B22,seznamy!$A$3:$D$80,3)),"")</f>
        <v/>
      </c>
      <c r="F22" s="26"/>
      <c r="G22" s="26" t="str">
        <f>IF(AND(B22&lt;&gt;0,B22&lt;=seznamy!$F$8),IF(COUNTIF($B$13:B21,B22)=1,"",VLOOKUP(B22,seznamy!$A$3:$D$80,4)),"")</f>
        <v/>
      </c>
    </row>
    <row r="23" spans="1:7" s="27" customFormat="1" ht="15" customHeight="1" x14ac:dyDescent="0.2">
      <c r="A23" s="28">
        <v>11</v>
      </c>
      <c r="B23" s="29"/>
      <c r="C23" s="30" t="str">
        <f>IF(AND(B23&lt;&gt;0,B23&lt;=seznamy!$F$8),IF(COUNTIF($B$13:B22,B23)=1,"číslo už existuje",VLOOKUP(B23,seznamy!$A$3:$D$80,2)),"")</f>
        <v/>
      </c>
      <c r="E23" s="26" t="str">
        <f>IF(AND(B23&lt;&gt;0,B23&lt;=seznamy!$F$8),IF(COUNTIF($B$13:B22,B23)=1,"",VLOOKUP(B23,seznamy!$A$3:$D$80,3)),"")</f>
        <v/>
      </c>
      <c r="F23" s="26"/>
      <c r="G23" s="26" t="str">
        <f>IF(AND(B23&lt;&gt;0,B23&lt;=seznamy!$F$8),IF(COUNTIF($B$13:B22,B23)=1,"",VLOOKUP(B23,seznamy!$A$3:$D$80,4)),"")</f>
        <v/>
      </c>
    </row>
    <row r="24" spans="1:7" s="27" customFormat="1" ht="15" customHeight="1" x14ac:dyDescent="0.2">
      <c r="A24" s="28">
        <v>12</v>
      </c>
      <c r="B24" s="29"/>
      <c r="C24" s="30" t="str">
        <f>IF(AND(B24&lt;&gt;0,B24&lt;=seznamy!$F$8),IF(COUNTIF($B$13:B23,B24)=1,"číslo už existuje",VLOOKUP(B24,seznamy!$A$3:$D$80,2)),"")</f>
        <v/>
      </c>
      <c r="E24" s="26" t="str">
        <f>IF(AND(B24&lt;&gt;0,B24&lt;=seznamy!$F$8),IF(COUNTIF($B$13:B23,B24)=1,"",VLOOKUP(B24,seznamy!$A$3:$D$80,3)),"")</f>
        <v/>
      </c>
      <c r="F24" s="26"/>
      <c r="G24" s="26" t="str">
        <f>IF(AND(B24&lt;&gt;0,B24&lt;=seznamy!$F$8),IF(COUNTIF($B$13:B23,B24)=1,"",VLOOKUP(B24,seznamy!$A$3:$D$80,4)),"")</f>
        <v/>
      </c>
    </row>
    <row r="25" spans="1:7" s="27" customFormat="1" ht="15" customHeight="1" x14ac:dyDescent="0.2">
      <c r="A25" s="28">
        <v>13</v>
      </c>
      <c r="B25" s="29"/>
      <c r="C25" s="30" t="str">
        <f>IF(AND(B25&lt;&gt;0,B25&lt;=seznamy!$F$8),IF(COUNTIF($B$13:B24,B25)=1,"číslo už existuje",VLOOKUP(B25,seznamy!$A$3:$D$80,2)),"")</f>
        <v/>
      </c>
      <c r="E25" s="26" t="str">
        <f>IF(AND(B25&lt;&gt;0,B25&lt;=seznamy!$F$8),IF(COUNTIF($B$13:B24,B25)=1,"",VLOOKUP(B25,seznamy!$A$3:$D$80,3)),"")</f>
        <v/>
      </c>
      <c r="F25" s="26"/>
      <c r="G25" s="26" t="str">
        <f>IF(AND(B25&lt;&gt;0,B25&lt;=seznamy!$F$8),IF(COUNTIF($B$13:B24,B25)=1,"",VLOOKUP(B25,seznamy!$A$3:$D$80,4)),"")</f>
        <v/>
      </c>
    </row>
    <row r="26" spans="1:7" s="27" customFormat="1" ht="15" customHeight="1" x14ac:dyDescent="0.2">
      <c r="A26" s="28">
        <v>14</v>
      </c>
      <c r="B26" s="29"/>
      <c r="C26" s="30" t="str">
        <f>IF(AND(B26&lt;&gt;0,B26&lt;=seznamy!$F$8),IF(COUNTIF($B$13:B25,B26)=1,"číslo už existuje",VLOOKUP(B26,seznamy!$A$3:$D$80,2)),"")</f>
        <v/>
      </c>
      <c r="E26" s="26" t="str">
        <f>IF(AND(B26&lt;&gt;0,B26&lt;=seznamy!$F$8),IF(COUNTIF($B$13:B25,B26)=1,"",VLOOKUP(B26,seznamy!$A$3:$D$80,3)),"")</f>
        <v/>
      </c>
      <c r="F26" s="26"/>
      <c r="G26" s="26" t="str">
        <f>IF(AND(B26&lt;&gt;0,B26&lt;=seznamy!$F$8),IF(COUNTIF($B$13:B25,B26)=1,"",VLOOKUP(B26,seznamy!$A$3:$D$80,4)),"")</f>
        <v/>
      </c>
    </row>
    <row r="27" spans="1:7" s="27" customFormat="1" ht="15" customHeight="1" x14ac:dyDescent="0.2">
      <c r="A27" s="28">
        <v>15</v>
      </c>
      <c r="B27" s="29"/>
      <c r="C27" s="30" t="str">
        <f>IF(AND(B27&lt;&gt;0,B27&lt;=seznamy!$F$8),IF(COUNTIF($B$13:B26,B27)=1,"číslo už existuje",VLOOKUP(B27,seznamy!$A$3:$D$80,2)),"")</f>
        <v/>
      </c>
      <c r="E27" s="26" t="str">
        <f>IF(AND(B27&lt;&gt;0,B27&lt;=seznamy!$F$8),IF(COUNTIF($B$13:B26,B27)=1,"",VLOOKUP(B27,seznamy!$A$3:$D$80,3)),"")</f>
        <v/>
      </c>
      <c r="F27" s="26"/>
      <c r="G27" s="26" t="str">
        <f>IF(AND(B27&lt;&gt;0,B27&lt;=seznamy!$F$8),IF(COUNTIF($B$13:B26,B27)=1,"",VLOOKUP(B27,seznamy!$A$3:$D$80,4)),"")</f>
        <v/>
      </c>
    </row>
    <row r="28" spans="1:7" s="27" customFormat="1" ht="15" customHeight="1" x14ac:dyDescent="0.2">
      <c r="A28" s="28">
        <v>16</v>
      </c>
      <c r="B28" s="29"/>
      <c r="C28" s="30" t="str">
        <f>IF(AND(B28&lt;&gt;0,B28&lt;=seznamy!$F$8),IF(COUNTIF($B$13:B27,B28)=1,"číslo už existuje",VLOOKUP(B28,seznamy!$A$3:$D$80,2)),"")</f>
        <v/>
      </c>
      <c r="E28" s="26" t="str">
        <f>IF(AND(B28&lt;&gt;0,B28&lt;=seznamy!$F$8),IF(COUNTIF($B$13:B27,B28)=1,"",VLOOKUP(B28,seznamy!$A$3:$D$80,3)),"")</f>
        <v/>
      </c>
      <c r="F28" s="26"/>
      <c r="G28" s="26" t="str">
        <f>IF(AND(B28&lt;&gt;0,B28&lt;=seznamy!$F$8),IF(COUNTIF($B$13:B27,B28)=1,"",VLOOKUP(B28,seznamy!$A$3:$D$80,4)),"")</f>
        <v/>
      </c>
    </row>
    <row r="29" spans="1:7" s="27" customFormat="1" ht="15" customHeight="1" x14ac:dyDescent="0.2">
      <c r="A29" s="28">
        <v>17</v>
      </c>
      <c r="B29" s="29"/>
      <c r="C29" s="30" t="str">
        <f>IF(AND(B29&lt;&gt;0,B29&lt;=seznamy!$F$8),IF(COUNTIF($B$13:B28,B29)=1,"číslo už existuje",VLOOKUP(B29,seznamy!$A$3:$D$80,2)),"")</f>
        <v/>
      </c>
      <c r="E29" s="26" t="str">
        <f>IF(AND(B29&lt;&gt;0,B29&lt;=seznamy!$F$8),IF(COUNTIF($B$13:B28,B29)=1,"",VLOOKUP(B29,seznamy!$A$3:$D$80,3)),"")</f>
        <v/>
      </c>
      <c r="F29" s="26"/>
      <c r="G29" s="26" t="str">
        <f>IF(AND(B29&lt;&gt;0,B29&lt;=seznamy!$F$8),IF(COUNTIF($B$13:B28,B29)=1,"",VLOOKUP(B29,seznamy!$A$3:$D$80,4)),"")</f>
        <v/>
      </c>
    </row>
    <row r="30" spans="1:7" s="27" customFormat="1" ht="15" customHeight="1" x14ac:dyDescent="0.2">
      <c r="A30" s="28">
        <v>18</v>
      </c>
      <c r="B30" s="29"/>
      <c r="C30" s="30" t="str">
        <f>IF(AND(B30&lt;&gt;0,B30&lt;=seznamy!$F$8),IF(COUNTIF($B$13:B29,B30)=1,"číslo už existuje",VLOOKUP(B30,seznamy!$A$3:$D$80,2)),"")</f>
        <v/>
      </c>
      <c r="E30" s="26" t="str">
        <f>IF(AND(B30&lt;&gt;0,B30&lt;=seznamy!$F$8),IF(COUNTIF($B$13:B29,B30)=1,"",VLOOKUP(B30,seznamy!$A$3:$D$80,3)),"")</f>
        <v/>
      </c>
      <c r="F30" s="26"/>
      <c r="G30" s="26" t="str">
        <f>IF(AND(B30&lt;&gt;0,B30&lt;=seznamy!$F$8),IF(COUNTIF($B$13:B29,B30)=1,"",VLOOKUP(B30,seznamy!$A$3:$D$80,4)),"")</f>
        <v/>
      </c>
    </row>
    <row r="31" spans="1:7" s="27" customFormat="1" ht="15" customHeight="1" x14ac:dyDescent="0.2">
      <c r="A31" s="28">
        <v>19</v>
      </c>
      <c r="B31" s="29"/>
      <c r="C31" s="30" t="str">
        <f>IF(AND(B31&lt;&gt;0,B31&lt;=seznamy!$F$8),IF(COUNTIF($B$13:B30,B31)=1,"číslo už existuje",VLOOKUP(B31,seznamy!$A$3:$D$80,2)),"")</f>
        <v/>
      </c>
      <c r="E31" s="26" t="str">
        <f>IF(AND(B31&lt;&gt;0,B31&lt;=seznamy!$F$8),IF(COUNTIF($B$13:B30,B31)=1,"",VLOOKUP(B31,seznamy!$A$3:$D$80,3)),"")</f>
        <v/>
      </c>
      <c r="F31" s="26"/>
      <c r="G31" s="26" t="str">
        <f>IF(AND(B31&lt;&gt;0,B31&lt;=seznamy!$F$8),IF(COUNTIF($B$13:B30,B31)=1,"",VLOOKUP(B31,seznamy!$A$3:$D$80,4)),"")</f>
        <v/>
      </c>
    </row>
    <row r="32" spans="1:7" s="27" customFormat="1" ht="15" customHeight="1" x14ac:dyDescent="0.2">
      <c r="A32" s="28">
        <v>20</v>
      </c>
      <c r="B32" s="29"/>
      <c r="C32" s="30" t="str">
        <f>IF(AND(B32&lt;&gt;0,B32&lt;=seznamy!$F$8),IF(COUNTIF($B$13:B31,B32)=1,"číslo už existuje",VLOOKUP(B32,seznamy!$A$3:$D$80,2)),"")</f>
        <v/>
      </c>
      <c r="E32" s="26" t="str">
        <f>IF(AND(B32&lt;&gt;0,B32&lt;=seznamy!$F$8),IF(COUNTIF($B$13:B31,B32)=1,"",VLOOKUP(B32,seznamy!$A$3:$D$80,3)),"")</f>
        <v/>
      </c>
      <c r="F32" s="26"/>
      <c r="G32" s="26" t="str">
        <f>IF(AND(B32&lt;&gt;0,B32&lt;=seznamy!$F$8),IF(COUNTIF($B$13:B31,B32)=1,"",VLOOKUP(B32,seznamy!$A$3:$D$80,4)),"")</f>
        <v/>
      </c>
    </row>
    <row r="34" spans="1:7" x14ac:dyDescent="0.2">
      <c r="A34" s="7" t="s">
        <v>99</v>
      </c>
      <c r="B34" s="7"/>
      <c r="C34" s="3"/>
      <c r="D34">
        <v>1</v>
      </c>
      <c r="E34" s="21">
        <f>COUNTIF($E$13:$E$32,D34)</f>
        <v>0</v>
      </c>
      <c r="F34" s="21" t="s">
        <v>70</v>
      </c>
      <c r="G34" s="21">
        <f>COUNTIF($G$13:$G$32,F34)</f>
        <v>0</v>
      </c>
    </row>
    <row r="35" spans="1:7" x14ac:dyDescent="0.2">
      <c r="A35" s="7"/>
      <c r="B35" s="33" t="str">
        <f>IF(E34&lt;seznamy!H3,"V první skupině je málo literárních děl.","První skupina je v pořádku.")</f>
        <v>V první skupině je málo literárních děl.</v>
      </c>
      <c r="C35" s="33"/>
      <c r="D35">
        <v>2</v>
      </c>
      <c r="E35" s="21">
        <f t="shared" ref="E35:E37" si="0">COUNTIF($E$13:$E$32,D35)</f>
        <v>0</v>
      </c>
      <c r="F35" s="21" t="s">
        <v>72</v>
      </c>
      <c r="G35" s="21">
        <f t="shared" ref="G35:G36" si="1">COUNTIF($G$13:$G$32,F35)</f>
        <v>0</v>
      </c>
    </row>
    <row r="36" spans="1:7" x14ac:dyDescent="0.2">
      <c r="A36" s="7"/>
      <c r="B36" s="33" t="str">
        <f>IF(E35&lt;seznamy!H4,"V druhé skupině je málo literárních děl.","Druhá skupina je v pořádku.")</f>
        <v>V druhé skupině je málo literárních děl.</v>
      </c>
      <c r="C36" s="33"/>
      <c r="D36">
        <v>3</v>
      </c>
      <c r="E36" s="21">
        <f t="shared" si="0"/>
        <v>0</v>
      </c>
      <c r="F36" s="21" t="s">
        <v>71</v>
      </c>
      <c r="G36" s="21">
        <f t="shared" si="1"/>
        <v>0</v>
      </c>
    </row>
    <row r="37" spans="1:7" x14ac:dyDescent="0.2">
      <c r="A37" s="7"/>
      <c r="B37" s="33" t="str">
        <f>IF(E36&lt;seznamy!H5,"Ve třetí skupině je málo literárních děl.","Třetí skupina je v pořádku.")</f>
        <v>Ve třetí skupině je málo literárních děl.</v>
      </c>
      <c r="C37" s="33"/>
      <c r="D37">
        <v>4</v>
      </c>
      <c r="E37" s="21">
        <f t="shared" si="0"/>
        <v>0</v>
      </c>
    </row>
    <row r="38" spans="1:7" x14ac:dyDescent="0.2">
      <c r="A38" s="7"/>
      <c r="B38" s="33" t="str">
        <f>IF(E37&lt;seznamy!H6,"Ve čtvrté skupině je málo literárních děl.","Čtvrtá skupina je v pořádku.")</f>
        <v>Ve čtvrté skupině je málo literárních děl.</v>
      </c>
      <c r="C38" s="33"/>
    </row>
    <row r="39" spans="1:7" x14ac:dyDescent="0.2">
      <c r="A39" s="7"/>
      <c r="B39" s="7"/>
      <c r="C39" s="3"/>
    </row>
    <row r="40" spans="1:7" x14ac:dyDescent="0.2">
      <c r="A40" s="7"/>
      <c r="B40" s="33" t="str">
        <f>IF(G34&lt;seznamy!K3,"V seznamu je málo dramatických literárních děl.","Počet dramatických děl je v pořádku.")</f>
        <v>V seznamu je málo dramatických literárních děl.</v>
      </c>
      <c r="C40" s="33"/>
    </row>
    <row r="41" spans="1:7" x14ac:dyDescent="0.2">
      <c r="A41" s="7"/>
      <c r="B41" s="33" t="str">
        <f>IF(G35&lt;seznamy!K4,"V seznamu je málo básnických literárních děl.","Počet básnických děl je v pořádku.")</f>
        <v>V seznamu je málo básnických literárních děl.</v>
      </c>
      <c r="C41" s="33"/>
    </row>
    <row r="42" spans="1:7" x14ac:dyDescent="0.2">
      <c r="A42" s="7"/>
      <c r="B42" s="33" t="str">
        <f>IF(G36&lt;seznamy!K5,"V seznamu je málo prozaických literárních děl.","Počet prozaických děl je v pořádku.")</f>
        <v>V seznamu je málo prozaických literárních děl.</v>
      </c>
      <c r="C42" s="33"/>
    </row>
    <row r="43" spans="1:7" x14ac:dyDescent="0.2">
      <c r="A43" s="7"/>
      <c r="B43" s="7"/>
      <c r="C43" s="3"/>
    </row>
    <row r="44" spans="1:7" x14ac:dyDescent="0.2">
      <c r="A44" s="7"/>
      <c r="B44" s="33" t="str">
        <f>IF(SUM(E34:E37)&lt;seznamy!$F$9,CONCATENATE("V seznamu je méně než ",seznamy!$F$9," literárních děl"),"Celkový počet literárních děl je v pořádku.")</f>
        <v>V seznamu je méně než 20 literárních děl</v>
      </c>
      <c r="C44" s="33"/>
    </row>
    <row r="46" spans="1:7" x14ac:dyDescent="0.2">
      <c r="A46" s="23" t="s">
        <v>100</v>
      </c>
      <c r="C46" s="24">
        <f ca="1">TODAY()</f>
        <v>42539</v>
      </c>
    </row>
    <row r="48" spans="1:7" x14ac:dyDescent="0.2">
      <c r="A48" s="23" t="s">
        <v>101</v>
      </c>
      <c r="C48" s="25"/>
    </row>
  </sheetData>
  <sheetProtection algorithmName="SHA-512" hashValue="XKFsIYPYNBIM96PsBpwGobPI623nWayArATcsYXW/HG+Hu3h2Y/a6Y1o0iuZoyXG7rZTUJAzzhMnUv1x5Yi4pg==" saltValue="ygjrDdHm5vLVyA1wAL9lvQ==" spinCount="100000" sheet="1" objects="1" scenarios="1" selectLockedCells="1"/>
  <mergeCells count="18">
    <mergeCell ref="B44:C44"/>
    <mergeCell ref="A1:C1"/>
    <mergeCell ref="A3:C3"/>
    <mergeCell ref="A5:C5"/>
    <mergeCell ref="A6:C6"/>
    <mergeCell ref="A2:C2"/>
    <mergeCell ref="A4:C4"/>
    <mergeCell ref="A7:C7"/>
    <mergeCell ref="A9:C9"/>
    <mergeCell ref="B35:C35"/>
    <mergeCell ref="B36:C36"/>
    <mergeCell ref="B37:C37"/>
    <mergeCell ref="B38:C38"/>
    <mergeCell ref="B40:C40"/>
    <mergeCell ref="B41:C41"/>
    <mergeCell ref="A11:C11"/>
    <mergeCell ref="A10:B10"/>
    <mergeCell ref="B42:C42"/>
  </mergeCells>
  <conditionalFormatting sqref="C14:C32">
    <cfRule type="containsText" dxfId="8" priority="2" operator="containsText" text="číslo už existuje">
      <formula>NOT(ISERROR(SEARCH("číslo už existuje",C14)))</formula>
    </cfRule>
  </conditionalFormatting>
  <printOptions horizontalCentered="1"/>
  <pageMargins left="0.98425196850393704" right="0.98425196850393704" top="0.78740157480314965" bottom="0.78740157480314965" header="0.31496062992125984" footer="0.31496062992125984"/>
  <pageSetup paperSize="9" orientation="portrait" horizontalDpi="30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5A952A83-111C-4826-80E5-D53FCA5E8FCE}">
            <xm:f>$E$34&lt;seznamy!H3</xm:f>
            <x14:dxf>
              <fill>
                <patternFill>
                  <bgColor rgb="FFFF0000"/>
                </patternFill>
              </fill>
            </x14:dxf>
          </x14:cfRule>
          <xm:sqref>B35:C35</xm:sqref>
        </x14:conditionalFormatting>
        <x14:conditionalFormatting xmlns:xm="http://schemas.microsoft.com/office/excel/2006/main">
          <x14:cfRule type="expression" priority="8" id="{5C7962F0-3443-4E71-97C9-62732688A370}">
            <xm:f>$E$35&lt;seznamy!H4</xm:f>
            <x14:dxf>
              <fill>
                <patternFill>
                  <bgColor rgb="FFFF0000"/>
                </patternFill>
              </fill>
            </x14:dxf>
          </x14:cfRule>
          <xm:sqref>B36:C36</xm:sqref>
        </x14:conditionalFormatting>
        <x14:conditionalFormatting xmlns:xm="http://schemas.microsoft.com/office/excel/2006/main">
          <x14:cfRule type="expression" priority="7" id="{DE656D8D-AA29-430C-B0AB-24F156389412}">
            <xm:f>$E$36&lt;seznamy!H5</xm:f>
            <x14:dxf>
              <fill>
                <patternFill>
                  <bgColor rgb="FFFF0000"/>
                </patternFill>
              </fill>
            </x14:dxf>
          </x14:cfRule>
          <xm:sqref>B37:C37</xm:sqref>
        </x14:conditionalFormatting>
        <x14:conditionalFormatting xmlns:xm="http://schemas.microsoft.com/office/excel/2006/main">
          <x14:cfRule type="expression" priority="6" id="{ADB0AD29-B8C1-47F3-9E8E-4B33E7911A15}">
            <xm:f>$E$37&lt;seznamy!H6</xm:f>
            <x14:dxf>
              <fill>
                <patternFill>
                  <bgColor rgb="FFFF0000"/>
                </patternFill>
              </fill>
            </x14:dxf>
          </x14:cfRule>
          <xm:sqref>B38:C38</xm:sqref>
        </x14:conditionalFormatting>
        <x14:conditionalFormatting xmlns:xm="http://schemas.microsoft.com/office/excel/2006/main">
          <x14:cfRule type="expression" priority="5" id="{831161B8-D929-49C4-B3EC-55C78B83BA5E}">
            <xm:f>$G$34&lt;seznamy!K3</xm:f>
            <x14:dxf>
              <fill>
                <patternFill>
                  <bgColor rgb="FFFF0000"/>
                </patternFill>
              </fill>
            </x14:dxf>
          </x14:cfRule>
          <xm:sqref>B40:C40</xm:sqref>
        </x14:conditionalFormatting>
        <x14:conditionalFormatting xmlns:xm="http://schemas.microsoft.com/office/excel/2006/main">
          <x14:cfRule type="expression" priority="4" id="{B9222DDB-620C-4B3C-A20C-409635FF72BF}">
            <xm:f>$G$35&lt;seznamy!K4</xm:f>
            <x14:dxf>
              <fill>
                <patternFill>
                  <bgColor rgb="FFFF0000"/>
                </patternFill>
              </fill>
            </x14:dxf>
          </x14:cfRule>
          <xm:sqref>B41:C41</xm:sqref>
        </x14:conditionalFormatting>
        <x14:conditionalFormatting xmlns:xm="http://schemas.microsoft.com/office/excel/2006/main">
          <x14:cfRule type="expression" priority="3" id="{877462FD-9A67-41F8-8717-21ED1443A331}">
            <xm:f>$G$36&lt;seznamy!K5</xm:f>
            <x14:dxf>
              <fill>
                <patternFill>
                  <bgColor rgb="FFFF0000"/>
                </patternFill>
              </fill>
            </x14:dxf>
          </x14:cfRule>
          <xm:sqref>B42:C42</xm:sqref>
        </x14:conditionalFormatting>
        <x14:conditionalFormatting xmlns:xm="http://schemas.microsoft.com/office/excel/2006/main">
          <x14:cfRule type="expression" priority="1" id="{ED5AA9A7-8690-49BD-979A-0CBA88B6ED8B}">
            <xm:f>SUM(E34:E38)&lt;seznamy!$F$9</xm:f>
            <x14:dxf>
              <fill>
                <patternFill>
                  <bgColor rgb="FFFF0000"/>
                </patternFill>
              </fill>
            </x14:dxf>
          </x14:cfRule>
          <xm:sqref>B44:C44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workbookViewId="0">
      <selection activeCell="E2" sqref="E2"/>
    </sheetView>
  </sheetViews>
  <sheetFormatPr defaultRowHeight="12.75" x14ac:dyDescent="0.2"/>
  <cols>
    <col min="1" max="1" width="5.7109375" style="10" customWidth="1"/>
    <col min="2" max="2" width="54.140625" style="2" customWidth="1"/>
    <col min="3" max="3" width="7.28515625" style="10" customWidth="1"/>
    <col min="4" max="4" width="4.42578125" style="10" customWidth="1"/>
    <col min="5" max="6" width="9.140625" style="1"/>
    <col min="7" max="7" width="29" style="1" bestFit="1" customWidth="1"/>
    <col min="8" max="9" width="9.140625" style="1"/>
    <col min="10" max="10" width="7" style="1" customWidth="1"/>
    <col min="11" max="11" width="5.5703125" style="1" bestFit="1" customWidth="1"/>
    <col min="12" max="16384" width="9.140625" style="1"/>
  </cols>
  <sheetData>
    <row r="1" spans="1:11" s="2" customFormat="1" x14ac:dyDescent="0.2">
      <c r="A1" s="12" t="s">
        <v>94</v>
      </c>
      <c r="C1" s="10"/>
      <c r="G1" s="12" t="s">
        <v>95</v>
      </c>
      <c r="J1" s="12" t="s">
        <v>90</v>
      </c>
      <c r="K1" s="11"/>
    </row>
    <row r="2" spans="1:11" s="19" customFormat="1" ht="38.25" x14ac:dyDescent="0.2">
      <c r="A2" s="18" t="s">
        <v>91</v>
      </c>
      <c r="B2" s="18" t="s">
        <v>92</v>
      </c>
      <c r="C2" s="18" t="s">
        <v>88</v>
      </c>
      <c r="D2" s="18" t="s">
        <v>93</v>
      </c>
      <c r="F2" s="18" t="s">
        <v>98</v>
      </c>
      <c r="G2" s="18" t="s">
        <v>88</v>
      </c>
      <c r="H2" s="18" t="s">
        <v>89</v>
      </c>
      <c r="J2" s="18" t="s">
        <v>93</v>
      </c>
      <c r="K2" s="18" t="s">
        <v>89</v>
      </c>
    </row>
    <row r="3" spans="1:11" x14ac:dyDescent="0.2">
      <c r="A3" s="4">
        <v>1</v>
      </c>
      <c r="B3" s="5" t="s">
        <v>0</v>
      </c>
      <c r="C3" s="4">
        <v>1</v>
      </c>
      <c r="D3" s="8" t="s">
        <v>71</v>
      </c>
      <c r="F3" s="10">
        <v>1</v>
      </c>
      <c r="G3" s="12" t="s">
        <v>73</v>
      </c>
      <c r="H3" s="10">
        <v>2</v>
      </c>
      <c r="J3" s="20" t="s">
        <v>68</v>
      </c>
      <c r="K3" s="19">
        <v>2</v>
      </c>
    </row>
    <row r="4" spans="1:11" x14ac:dyDescent="0.2">
      <c r="A4" s="4">
        <v>2</v>
      </c>
      <c r="B4" s="5" t="s">
        <v>1</v>
      </c>
      <c r="C4" s="4">
        <v>1</v>
      </c>
      <c r="D4" s="8" t="s">
        <v>72</v>
      </c>
      <c r="F4" s="10">
        <v>2</v>
      </c>
      <c r="G4" s="12" t="s">
        <v>74</v>
      </c>
      <c r="H4" s="10">
        <v>3</v>
      </c>
      <c r="J4" s="14" t="s">
        <v>67</v>
      </c>
      <c r="K4" s="10">
        <v>2</v>
      </c>
    </row>
    <row r="5" spans="1:11" x14ac:dyDescent="0.2">
      <c r="A5" s="4">
        <v>3</v>
      </c>
      <c r="B5" s="5" t="s">
        <v>2</v>
      </c>
      <c r="C5" s="4">
        <v>1</v>
      </c>
      <c r="D5" s="8" t="s">
        <v>72</v>
      </c>
      <c r="F5" s="10">
        <v>3</v>
      </c>
      <c r="G5" s="14" t="s">
        <v>80</v>
      </c>
      <c r="H5" s="10">
        <v>4</v>
      </c>
      <c r="J5" s="14" t="s">
        <v>69</v>
      </c>
      <c r="K5" s="10">
        <v>2</v>
      </c>
    </row>
    <row r="6" spans="1:11" x14ac:dyDescent="0.2">
      <c r="A6" s="4">
        <v>4</v>
      </c>
      <c r="B6" s="5" t="s">
        <v>48</v>
      </c>
      <c r="C6" s="4">
        <v>1</v>
      </c>
      <c r="D6" s="8" t="s">
        <v>71</v>
      </c>
      <c r="F6" s="8">
        <v>4</v>
      </c>
      <c r="G6" s="14" t="s">
        <v>79</v>
      </c>
      <c r="H6" s="8">
        <v>5</v>
      </c>
    </row>
    <row r="7" spans="1:11" x14ac:dyDescent="0.2">
      <c r="A7" s="4">
        <v>5</v>
      </c>
      <c r="B7" s="5" t="s">
        <v>3</v>
      </c>
      <c r="C7" s="4">
        <v>1</v>
      </c>
      <c r="D7" s="8" t="s">
        <v>70</v>
      </c>
    </row>
    <row r="8" spans="1:11" x14ac:dyDescent="0.2">
      <c r="A8" s="4">
        <v>6</v>
      </c>
      <c r="B8" s="5" t="s">
        <v>4</v>
      </c>
      <c r="C8" s="4">
        <v>1</v>
      </c>
      <c r="D8" s="8" t="s">
        <v>70</v>
      </c>
      <c r="F8" s="7">
        <f>MAX(A3:A80)</f>
        <v>78</v>
      </c>
      <c r="G8" s="6" t="s">
        <v>102</v>
      </c>
    </row>
    <row r="9" spans="1:11" x14ac:dyDescent="0.2">
      <c r="A9" s="4">
        <v>7</v>
      </c>
      <c r="B9" s="5" t="s">
        <v>5</v>
      </c>
      <c r="C9" s="4">
        <v>1</v>
      </c>
      <c r="D9" s="8" t="s">
        <v>70</v>
      </c>
      <c r="F9" s="7">
        <v>20</v>
      </c>
      <c r="G9" s="3" t="s">
        <v>103</v>
      </c>
    </row>
    <row r="10" spans="1:11" x14ac:dyDescent="0.2">
      <c r="A10" s="4">
        <v>8</v>
      </c>
      <c r="B10" s="15" t="s">
        <v>75</v>
      </c>
      <c r="C10" s="4">
        <v>1</v>
      </c>
      <c r="D10" s="8" t="s">
        <v>70</v>
      </c>
    </row>
    <row r="11" spans="1:11" x14ac:dyDescent="0.2">
      <c r="A11" s="4">
        <v>9</v>
      </c>
      <c r="B11" s="15" t="s">
        <v>76</v>
      </c>
      <c r="C11" s="4">
        <v>1</v>
      </c>
      <c r="D11" s="8" t="s">
        <v>71</v>
      </c>
    </row>
    <row r="12" spans="1:11" x14ac:dyDescent="0.2">
      <c r="A12" s="4">
        <v>10</v>
      </c>
      <c r="B12" s="5" t="s">
        <v>14</v>
      </c>
      <c r="C12" s="4">
        <v>1</v>
      </c>
      <c r="D12" s="8" t="s">
        <v>71</v>
      </c>
    </row>
    <row r="13" spans="1:11" x14ac:dyDescent="0.2">
      <c r="A13" s="4">
        <v>11</v>
      </c>
      <c r="B13" s="5" t="s">
        <v>49</v>
      </c>
      <c r="C13" s="4">
        <v>2</v>
      </c>
      <c r="D13" s="8" t="s">
        <v>72</v>
      </c>
    </row>
    <row r="14" spans="1:11" x14ac:dyDescent="0.2">
      <c r="A14" s="4">
        <v>12</v>
      </c>
      <c r="B14" s="5" t="s">
        <v>6</v>
      </c>
      <c r="C14" s="4">
        <v>2</v>
      </c>
      <c r="D14" s="8" t="s">
        <v>71</v>
      </c>
    </row>
    <row r="15" spans="1:11" x14ac:dyDescent="0.2">
      <c r="A15" s="4">
        <v>13</v>
      </c>
      <c r="B15" s="5" t="s">
        <v>50</v>
      </c>
      <c r="C15" s="4">
        <v>2</v>
      </c>
      <c r="D15" s="10" t="s">
        <v>71</v>
      </c>
    </row>
    <row r="16" spans="1:11" x14ac:dyDescent="0.2">
      <c r="A16" s="4">
        <v>14</v>
      </c>
      <c r="B16" s="5" t="s">
        <v>7</v>
      </c>
      <c r="C16" s="4">
        <v>2</v>
      </c>
      <c r="D16" s="8" t="s">
        <v>71</v>
      </c>
    </row>
    <row r="17" spans="1:4" x14ac:dyDescent="0.2">
      <c r="A17" s="4">
        <v>15</v>
      </c>
      <c r="B17" s="5" t="s">
        <v>8</v>
      </c>
      <c r="C17" s="4">
        <v>2</v>
      </c>
      <c r="D17" s="8" t="s">
        <v>70</v>
      </c>
    </row>
    <row r="18" spans="1:4" x14ac:dyDescent="0.2">
      <c r="A18" s="4">
        <v>16</v>
      </c>
      <c r="B18" s="5" t="s">
        <v>9</v>
      </c>
      <c r="C18" s="4">
        <v>2</v>
      </c>
      <c r="D18" s="8" t="s">
        <v>71</v>
      </c>
    </row>
    <row r="19" spans="1:4" x14ac:dyDescent="0.2">
      <c r="A19" s="4">
        <v>17</v>
      </c>
      <c r="B19" s="5" t="s">
        <v>10</v>
      </c>
      <c r="C19" s="4">
        <v>2</v>
      </c>
      <c r="D19" s="8" t="s">
        <v>72</v>
      </c>
    </row>
    <row r="20" spans="1:4" x14ac:dyDescent="0.2">
      <c r="A20" s="4">
        <v>18</v>
      </c>
      <c r="B20" s="5" t="s">
        <v>11</v>
      </c>
      <c r="C20" s="4">
        <v>2</v>
      </c>
      <c r="D20" s="8" t="s">
        <v>72</v>
      </c>
    </row>
    <row r="21" spans="1:4" x14ac:dyDescent="0.2">
      <c r="A21" s="4">
        <v>19</v>
      </c>
      <c r="B21" s="5" t="s">
        <v>12</v>
      </c>
      <c r="C21" s="4">
        <v>2</v>
      </c>
      <c r="D21" s="8" t="s">
        <v>71</v>
      </c>
    </row>
    <row r="22" spans="1:4" x14ac:dyDescent="0.2">
      <c r="A22" s="4">
        <v>20</v>
      </c>
      <c r="B22" s="5" t="s">
        <v>13</v>
      </c>
      <c r="C22" s="4">
        <v>2</v>
      </c>
      <c r="D22" s="8" t="s">
        <v>70</v>
      </c>
    </row>
    <row r="23" spans="1:4" x14ac:dyDescent="0.2">
      <c r="A23" s="4">
        <v>21</v>
      </c>
      <c r="B23" s="5" t="s">
        <v>51</v>
      </c>
      <c r="C23" s="4">
        <v>2</v>
      </c>
      <c r="D23" s="8" t="s">
        <v>70</v>
      </c>
    </row>
    <row r="24" spans="1:4" x14ac:dyDescent="0.2">
      <c r="A24" s="4">
        <v>22</v>
      </c>
      <c r="B24" s="5" t="s">
        <v>15</v>
      </c>
      <c r="C24" s="4">
        <v>2</v>
      </c>
      <c r="D24" s="8" t="s">
        <v>72</v>
      </c>
    </row>
    <row r="25" spans="1:4" x14ac:dyDescent="0.2">
      <c r="A25" s="4">
        <v>23</v>
      </c>
      <c r="B25" s="5" t="s">
        <v>17</v>
      </c>
      <c r="C25" s="4">
        <v>2</v>
      </c>
      <c r="D25" s="8" t="s">
        <v>72</v>
      </c>
    </row>
    <row r="26" spans="1:4" x14ac:dyDescent="0.2">
      <c r="A26" s="4">
        <v>24</v>
      </c>
      <c r="B26" s="5" t="s">
        <v>16</v>
      </c>
      <c r="C26" s="4">
        <v>2</v>
      </c>
      <c r="D26" s="8" t="s">
        <v>72</v>
      </c>
    </row>
    <row r="27" spans="1:4" x14ac:dyDescent="0.2">
      <c r="A27" s="4">
        <v>25</v>
      </c>
      <c r="B27" s="5" t="s">
        <v>18</v>
      </c>
      <c r="C27" s="4">
        <v>2</v>
      </c>
      <c r="D27" s="10" t="s">
        <v>71</v>
      </c>
    </row>
    <row r="28" spans="1:4" x14ac:dyDescent="0.2">
      <c r="A28" s="4">
        <v>26</v>
      </c>
      <c r="B28" s="5" t="s">
        <v>20</v>
      </c>
      <c r="C28" s="4">
        <v>2</v>
      </c>
      <c r="D28" s="8" t="s">
        <v>72</v>
      </c>
    </row>
    <row r="29" spans="1:4" x14ac:dyDescent="0.2">
      <c r="A29" s="4">
        <v>27</v>
      </c>
      <c r="B29" s="5" t="s">
        <v>19</v>
      </c>
      <c r="C29" s="4">
        <v>2</v>
      </c>
      <c r="D29" s="8" t="s">
        <v>71</v>
      </c>
    </row>
    <row r="30" spans="1:4" x14ac:dyDescent="0.2">
      <c r="A30" s="4">
        <v>28</v>
      </c>
      <c r="B30" s="5" t="s">
        <v>52</v>
      </c>
      <c r="C30" s="4">
        <v>2</v>
      </c>
      <c r="D30" s="8" t="s">
        <v>71</v>
      </c>
    </row>
    <row r="31" spans="1:4" x14ac:dyDescent="0.2">
      <c r="A31" s="4">
        <v>29</v>
      </c>
      <c r="B31" s="15" t="s">
        <v>77</v>
      </c>
      <c r="C31" s="4">
        <v>2</v>
      </c>
      <c r="D31" s="8" t="s">
        <v>70</v>
      </c>
    </row>
    <row r="32" spans="1:4" x14ac:dyDescent="0.2">
      <c r="A32" s="4">
        <v>30</v>
      </c>
      <c r="B32" s="5" t="s">
        <v>21</v>
      </c>
      <c r="C32" s="4">
        <v>2</v>
      </c>
      <c r="D32" s="8" t="s">
        <v>70</v>
      </c>
    </row>
    <row r="33" spans="1:4" x14ac:dyDescent="0.2">
      <c r="A33" s="4">
        <v>31</v>
      </c>
      <c r="B33" s="5" t="s">
        <v>22</v>
      </c>
      <c r="C33" s="4">
        <v>3</v>
      </c>
      <c r="D33" s="8" t="s">
        <v>70</v>
      </c>
    </row>
    <row r="34" spans="1:4" x14ac:dyDescent="0.2">
      <c r="A34" s="4">
        <v>32</v>
      </c>
      <c r="B34" s="5" t="s">
        <v>53</v>
      </c>
      <c r="C34" s="4">
        <v>3</v>
      </c>
      <c r="D34" s="8" t="s">
        <v>71</v>
      </c>
    </row>
    <row r="35" spans="1:4" x14ac:dyDescent="0.2">
      <c r="A35" s="4">
        <v>33</v>
      </c>
      <c r="B35" s="5" t="s">
        <v>23</v>
      </c>
      <c r="C35" s="4">
        <v>3</v>
      </c>
      <c r="D35" s="8" t="s">
        <v>71</v>
      </c>
    </row>
    <row r="36" spans="1:4" x14ac:dyDescent="0.2">
      <c r="A36" s="4">
        <v>34</v>
      </c>
      <c r="B36" s="5" t="s">
        <v>24</v>
      </c>
      <c r="C36" s="4">
        <v>3</v>
      </c>
      <c r="D36" s="8" t="s">
        <v>71</v>
      </c>
    </row>
    <row r="37" spans="1:4" x14ac:dyDescent="0.2">
      <c r="A37" s="4">
        <v>35</v>
      </c>
      <c r="B37" s="15" t="s">
        <v>81</v>
      </c>
      <c r="C37" s="4">
        <v>3</v>
      </c>
      <c r="D37" s="8" t="s">
        <v>71</v>
      </c>
    </row>
    <row r="38" spans="1:4" x14ac:dyDescent="0.2">
      <c r="A38" s="4">
        <v>36</v>
      </c>
      <c r="B38" s="15" t="s">
        <v>82</v>
      </c>
      <c r="C38" s="4">
        <v>3</v>
      </c>
      <c r="D38" s="8" t="s">
        <v>71</v>
      </c>
    </row>
    <row r="39" spans="1:4" x14ac:dyDescent="0.2">
      <c r="A39" s="4">
        <v>37</v>
      </c>
      <c r="B39" s="16" t="s">
        <v>25</v>
      </c>
      <c r="C39" s="4">
        <v>3</v>
      </c>
      <c r="D39" s="8" t="s">
        <v>71</v>
      </c>
    </row>
    <row r="40" spans="1:4" x14ac:dyDescent="0.2">
      <c r="A40" s="4">
        <v>38</v>
      </c>
      <c r="B40" s="16" t="s">
        <v>26</v>
      </c>
      <c r="C40" s="4">
        <v>3</v>
      </c>
      <c r="D40" s="8" t="s">
        <v>71</v>
      </c>
    </row>
    <row r="41" spans="1:4" x14ac:dyDescent="0.2">
      <c r="A41" s="4">
        <v>39</v>
      </c>
      <c r="B41" s="14" t="s">
        <v>83</v>
      </c>
      <c r="C41" s="4">
        <v>3</v>
      </c>
      <c r="D41" s="8" t="s">
        <v>71</v>
      </c>
    </row>
    <row r="42" spans="1:4" x14ac:dyDescent="0.2">
      <c r="A42" s="4">
        <v>40</v>
      </c>
      <c r="B42" s="16" t="s">
        <v>27</v>
      </c>
      <c r="C42" s="4">
        <v>3</v>
      </c>
      <c r="D42" s="8" t="s">
        <v>71</v>
      </c>
    </row>
    <row r="43" spans="1:4" x14ac:dyDescent="0.2">
      <c r="A43" s="4">
        <v>41</v>
      </c>
      <c r="B43" s="16" t="s">
        <v>28</v>
      </c>
      <c r="C43" s="4">
        <v>3</v>
      </c>
      <c r="D43" s="8" t="s">
        <v>71</v>
      </c>
    </row>
    <row r="44" spans="1:4" x14ac:dyDescent="0.2">
      <c r="A44" s="4">
        <v>42</v>
      </c>
      <c r="B44" s="16" t="s">
        <v>54</v>
      </c>
      <c r="C44" s="4">
        <v>3</v>
      </c>
      <c r="D44" s="8" t="s">
        <v>71</v>
      </c>
    </row>
    <row r="45" spans="1:4" x14ac:dyDescent="0.2">
      <c r="A45" s="4">
        <v>43</v>
      </c>
      <c r="B45" s="5" t="s">
        <v>30</v>
      </c>
      <c r="C45" s="4">
        <v>3</v>
      </c>
      <c r="D45" s="8" t="s">
        <v>71</v>
      </c>
    </row>
    <row r="46" spans="1:4" x14ac:dyDescent="0.2">
      <c r="A46" s="4">
        <v>44</v>
      </c>
      <c r="B46" s="16" t="s">
        <v>55</v>
      </c>
      <c r="C46" s="4">
        <v>3</v>
      </c>
      <c r="D46" s="8" t="s">
        <v>71</v>
      </c>
    </row>
    <row r="47" spans="1:4" x14ac:dyDescent="0.2">
      <c r="A47" s="4">
        <v>45</v>
      </c>
      <c r="B47" s="5" t="s">
        <v>56</v>
      </c>
      <c r="C47" s="4">
        <v>3</v>
      </c>
      <c r="D47" s="8" t="s">
        <v>71</v>
      </c>
    </row>
    <row r="48" spans="1:4" x14ac:dyDescent="0.2">
      <c r="A48" s="4">
        <v>46</v>
      </c>
      <c r="B48" s="5" t="s">
        <v>29</v>
      </c>
      <c r="C48" s="4">
        <v>3</v>
      </c>
      <c r="D48" s="8" t="s">
        <v>71</v>
      </c>
    </row>
    <row r="49" spans="1:4" x14ac:dyDescent="0.2">
      <c r="A49" s="4">
        <v>47</v>
      </c>
      <c r="B49" s="5" t="s">
        <v>57</v>
      </c>
      <c r="C49" s="4">
        <v>3</v>
      </c>
      <c r="D49" s="8" t="s">
        <v>71</v>
      </c>
    </row>
    <row r="50" spans="1:4" x14ac:dyDescent="0.2">
      <c r="A50" s="4">
        <v>48</v>
      </c>
      <c r="B50" s="5" t="s">
        <v>31</v>
      </c>
      <c r="C50" s="4">
        <v>4</v>
      </c>
      <c r="D50" s="8" t="s">
        <v>72</v>
      </c>
    </row>
    <row r="51" spans="1:4" x14ac:dyDescent="0.2">
      <c r="A51" s="4">
        <v>49</v>
      </c>
      <c r="B51" s="5" t="s">
        <v>32</v>
      </c>
      <c r="C51" s="4">
        <v>4</v>
      </c>
      <c r="D51" s="8" t="s">
        <v>70</v>
      </c>
    </row>
    <row r="52" spans="1:4" x14ac:dyDescent="0.2">
      <c r="A52" s="4">
        <v>50</v>
      </c>
      <c r="B52" s="5" t="s">
        <v>33</v>
      </c>
      <c r="C52" s="4">
        <v>4</v>
      </c>
      <c r="D52" s="8" t="s">
        <v>71</v>
      </c>
    </row>
    <row r="53" spans="1:4" x14ac:dyDescent="0.2">
      <c r="A53" s="4">
        <v>51</v>
      </c>
      <c r="B53" s="5" t="s">
        <v>34</v>
      </c>
      <c r="C53" s="4">
        <v>4</v>
      </c>
      <c r="D53" s="8" t="s">
        <v>70</v>
      </c>
    </row>
    <row r="54" spans="1:4" x14ac:dyDescent="0.2">
      <c r="A54" s="4">
        <v>52</v>
      </c>
      <c r="B54" s="5" t="s">
        <v>58</v>
      </c>
      <c r="C54" s="4">
        <v>4</v>
      </c>
      <c r="D54" s="8" t="s">
        <v>71</v>
      </c>
    </row>
    <row r="55" spans="1:4" x14ac:dyDescent="0.2">
      <c r="A55" s="4">
        <v>53</v>
      </c>
      <c r="B55" s="5" t="s">
        <v>35</v>
      </c>
      <c r="C55" s="4">
        <v>4</v>
      </c>
      <c r="D55" s="8" t="s">
        <v>71</v>
      </c>
    </row>
    <row r="56" spans="1:4" x14ac:dyDescent="0.2">
      <c r="A56" s="4">
        <v>54</v>
      </c>
      <c r="B56" s="5" t="s">
        <v>59</v>
      </c>
      <c r="C56" s="4">
        <v>4</v>
      </c>
      <c r="D56" s="8" t="s">
        <v>71</v>
      </c>
    </row>
    <row r="57" spans="1:4" x14ac:dyDescent="0.2">
      <c r="A57" s="4">
        <v>55</v>
      </c>
      <c r="B57" s="5" t="s">
        <v>36</v>
      </c>
      <c r="C57" s="4">
        <v>4</v>
      </c>
      <c r="D57" s="8" t="s">
        <v>71</v>
      </c>
    </row>
    <row r="58" spans="1:4" x14ac:dyDescent="0.2">
      <c r="A58" s="4">
        <v>56</v>
      </c>
      <c r="B58" s="5" t="s">
        <v>37</v>
      </c>
      <c r="C58" s="4">
        <v>4</v>
      </c>
      <c r="D58" s="8" t="s">
        <v>72</v>
      </c>
    </row>
    <row r="59" spans="1:4" x14ac:dyDescent="0.2">
      <c r="A59" s="4">
        <v>57</v>
      </c>
      <c r="B59" s="5" t="s">
        <v>38</v>
      </c>
      <c r="C59" s="4">
        <v>4</v>
      </c>
      <c r="D59" s="8" t="s">
        <v>71</v>
      </c>
    </row>
    <row r="60" spans="1:4" x14ac:dyDescent="0.2">
      <c r="A60" s="4">
        <v>58</v>
      </c>
      <c r="B60" s="5" t="s">
        <v>60</v>
      </c>
      <c r="C60" s="4">
        <v>4</v>
      </c>
      <c r="D60" s="8" t="s">
        <v>71</v>
      </c>
    </row>
    <row r="61" spans="1:4" x14ac:dyDescent="0.2">
      <c r="A61" s="4">
        <v>59</v>
      </c>
      <c r="B61" s="15" t="s">
        <v>84</v>
      </c>
      <c r="C61" s="4">
        <v>4</v>
      </c>
      <c r="D61" s="8" t="s">
        <v>70</v>
      </c>
    </row>
    <row r="62" spans="1:4" x14ac:dyDescent="0.2">
      <c r="A62" s="4">
        <v>60</v>
      </c>
      <c r="B62" s="5" t="s">
        <v>39</v>
      </c>
      <c r="C62" s="4">
        <v>4</v>
      </c>
      <c r="D62" s="8" t="s">
        <v>72</v>
      </c>
    </row>
    <row r="63" spans="1:4" x14ac:dyDescent="0.2">
      <c r="A63" s="4">
        <v>61</v>
      </c>
      <c r="B63" s="5" t="s">
        <v>40</v>
      </c>
      <c r="C63" s="4">
        <v>4</v>
      </c>
      <c r="D63" s="8" t="s">
        <v>72</v>
      </c>
    </row>
    <row r="64" spans="1:4" x14ac:dyDescent="0.2">
      <c r="A64" s="4">
        <v>62</v>
      </c>
      <c r="B64" s="5" t="s">
        <v>61</v>
      </c>
      <c r="C64" s="4">
        <v>4</v>
      </c>
      <c r="D64" s="8" t="s">
        <v>72</v>
      </c>
    </row>
    <row r="65" spans="1:4" x14ac:dyDescent="0.2">
      <c r="A65" s="4">
        <v>63</v>
      </c>
      <c r="B65" s="5" t="s">
        <v>41</v>
      </c>
      <c r="C65" s="4">
        <v>4</v>
      </c>
      <c r="D65" s="10" t="s">
        <v>71</v>
      </c>
    </row>
    <row r="66" spans="1:4" x14ac:dyDescent="0.2">
      <c r="A66" s="4">
        <v>64</v>
      </c>
      <c r="B66" s="5" t="s">
        <v>42</v>
      </c>
      <c r="C66" s="4">
        <v>4</v>
      </c>
      <c r="D66" s="8" t="s">
        <v>71</v>
      </c>
    </row>
    <row r="67" spans="1:4" x14ac:dyDescent="0.2">
      <c r="A67" s="4">
        <v>65</v>
      </c>
      <c r="B67" s="5" t="s">
        <v>43</v>
      </c>
      <c r="C67" s="4">
        <v>4</v>
      </c>
      <c r="D67" s="8" t="s">
        <v>70</v>
      </c>
    </row>
    <row r="68" spans="1:4" x14ac:dyDescent="0.2">
      <c r="A68" s="9">
        <v>66</v>
      </c>
      <c r="B68" s="13" t="s">
        <v>62</v>
      </c>
      <c r="C68" s="4">
        <v>4</v>
      </c>
      <c r="D68" s="8" t="s">
        <v>71</v>
      </c>
    </row>
    <row r="69" spans="1:4" x14ac:dyDescent="0.2">
      <c r="A69" s="9">
        <v>67</v>
      </c>
      <c r="B69" s="13" t="s">
        <v>44</v>
      </c>
      <c r="C69" s="4">
        <v>4</v>
      </c>
      <c r="D69" s="8" t="s">
        <v>71</v>
      </c>
    </row>
    <row r="70" spans="1:4" x14ac:dyDescent="0.2">
      <c r="A70" s="9">
        <v>68</v>
      </c>
      <c r="B70" s="17" t="s">
        <v>85</v>
      </c>
      <c r="C70" s="4">
        <v>4</v>
      </c>
      <c r="D70" s="8" t="s">
        <v>71</v>
      </c>
    </row>
    <row r="71" spans="1:4" x14ac:dyDescent="0.2">
      <c r="A71" s="4">
        <v>69</v>
      </c>
      <c r="B71" s="5" t="s">
        <v>45</v>
      </c>
      <c r="C71" s="4">
        <v>4</v>
      </c>
      <c r="D71" s="8" t="s">
        <v>71</v>
      </c>
    </row>
    <row r="72" spans="1:4" x14ac:dyDescent="0.2">
      <c r="A72" s="4">
        <v>70</v>
      </c>
      <c r="B72" s="5" t="s">
        <v>63</v>
      </c>
      <c r="C72" s="4">
        <v>4</v>
      </c>
      <c r="D72" s="8" t="s">
        <v>72</v>
      </c>
    </row>
    <row r="73" spans="1:4" x14ac:dyDescent="0.2">
      <c r="A73" s="4">
        <v>71</v>
      </c>
      <c r="B73" s="5" t="s">
        <v>46</v>
      </c>
      <c r="C73" s="4">
        <v>4</v>
      </c>
      <c r="D73" s="8" t="s">
        <v>71</v>
      </c>
    </row>
    <row r="74" spans="1:4" x14ac:dyDescent="0.2">
      <c r="A74" s="4">
        <v>72</v>
      </c>
      <c r="B74" s="15" t="s">
        <v>86</v>
      </c>
      <c r="C74" s="4">
        <v>4</v>
      </c>
      <c r="D74" s="8" t="s">
        <v>70</v>
      </c>
    </row>
    <row r="75" spans="1:4" x14ac:dyDescent="0.2">
      <c r="A75" s="9">
        <v>73</v>
      </c>
      <c r="B75" s="13" t="s">
        <v>47</v>
      </c>
      <c r="C75" s="4">
        <v>4</v>
      </c>
      <c r="D75" s="8" t="s">
        <v>71</v>
      </c>
    </row>
    <row r="76" spans="1:4" x14ac:dyDescent="0.2">
      <c r="A76" s="4">
        <v>74</v>
      </c>
      <c r="B76" s="5" t="s">
        <v>78</v>
      </c>
      <c r="C76" s="4">
        <v>4</v>
      </c>
      <c r="D76" s="8" t="s">
        <v>71</v>
      </c>
    </row>
    <row r="77" spans="1:4" x14ac:dyDescent="0.2">
      <c r="A77" s="4">
        <v>75</v>
      </c>
      <c r="B77" s="5" t="s">
        <v>64</v>
      </c>
      <c r="C77" s="4">
        <v>4</v>
      </c>
      <c r="D77" s="8" t="s">
        <v>71</v>
      </c>
    </row>
    <row r="78" spans="1:4" x14ac:dyDescent="0.2">
      <c r="A78" s="4">
        <v>76</v>
      </c>
      <c r="B78" s="5" t="s">
        <v>65</v>
      </c>
      <c r="C78" s="4">
        <v>4</v>
      </c>
      <c r="D78" s="8" t="s">
        <v>71</v>
      </c>
    </row>
    <row r="79" spans="1:4" x14ac:dyDescent="0.2">
      <c r="A79" s="4">
        <v>77</v>
      </c>
      <c r="B79" s="15" t="s">
        <v>87</v>
      </c>
      <c r="C79" s="4">
        <v>4</v>
      </c>
      <c r="D79" s="8" t="s">
        <v>71</v>
      </c>
    </row>
    <row r="80" spans="1:4" x14ac:dyDescent="0.2">
      <c r="A80" s="9">
        <v>78</v>
      </c>
      <c r="B80" s="13" t="s">
        <v>66</v>
      </c>
      <c r="C80" s="4">
        <v>4</v>
      </c>
      <c r="D80" s="8" t="s">
        <v>71</v>
      </c>
    </row>
  </sheetData>
  <sheetProtection algorithmName="SHA-512" hashValue="fRJ+jEp2UvO7O+/5DkYv39XhqdGtwouU1oskeDP7GeyO2JjLKWgVYf7n4Eh2lHi3t5TY38O0JxPwlZKbZ6Y1hQ==" saltValue="OO4eQhPzVEM9ZCbA1j7JXg==" spinCount="100000" sheet="1" objects="1" scenarios="1" selectLockedCells="1" selectUnlockedCells="1"/>
  <printOptions horizontalCentered="1" gridLines="1"/>
  <pageMargins left="0.78740157480314965" right="0.78740157480314965" top="0.98425196850393704" bottom="0.98425196850393704" header="0.51181102362204722" footer="0.51181102362204722"/>
  <pageSetup paperSize="9" scale="51" orientation="portrait" r:id="rId1"/>
  <headerFooter alignWithMargins="0">
    <oddHeader>&amp;LStřední průmyslová škola stavební
Resslova 2, České Budějovice&amp;C&amp;"Arial,Tučné"&amp;12Školní seznam literárních děl&amp;RMaturitní zkoušky 2013/14
jarní termín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seznam žáka</vt:lpstr>
      <vt:lpstr>seznamy</vt:lpstr>
      <vt:lpstr>'seznam žáka'!Oblast_tisku</vt:lpstr>
      <vt:lpstr>seznamy!Oblast_tisku</vt:lpstr>
    </vt:vector>
  </TitlesOfParts>
  <Company>stavarna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Kostka</dc:creator>
  <cp:lastModifiedBy>Vladimír Kostka</cp:lastModifiedBy>
  <cp:lastPrinted>2016-06-18T15:04:36Z</cp:lastPrinted>
  <dcterms:created xsi:type="dcterms:W3CDTF">1997-01-24T11:07:25Z</dcterms:created>
  <dcterms:modified xsi:type="dcterms:W3CDTF">2016-06-18T15:08:35Z</dcterms:modified>
</cp:coreProperties>
</file>